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9E968BAE-8617-4E61-8984-BA11C546C0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 Breakdown" sheetId="1" r:id="rId1"/>
    <sheet name="Comparison" sheetId="2" r:id="rId2"/>
    <sheet name="2019" sheetId="3" r:id="rId3"/>
  </sheets>
  <definedNames>
    <definedName name="_xlnm.Print_Area" localSheetId="0">'2020 Breakdown'!$A$1:$Q$41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B57" i="3"/>
  <c r="C48" i="3"/>
  <c r="C50" i="3" s="1"/>
  <c r="B41" i="3"/>
  <c r="D38" i="3"/>
  <c r="D37" i="3"/>
  <c r="D36" i="3"/>
  <c r="D35" i="3"/>
  <c r="D34" i="3"/>
  <c r="D33" i="3"/>
  <c r="D32" i="3"/>
  <c r="D31" i="3"/>
  <c r="D30" i="3"/>
  <c r="D29" i="3"/>
  <c r="D27" i="3"/>
  <c r="D26" i="3"/>
  <c r="D25" i="3"/>
  <c r="D24" i="3"/>
  <c r="C23" i="3"/>
  <c r="C41" i="3" s="1"/>
  <c r="C54" i="3" s="1"/>
  <c r="B54" i="3" s="1"/>
  <c r="B61" i="3" s="1"/>
  <c r="D22" i="3"/>
  <c r="D21" i="3"/>
  <c r="D20" i="3"/>
  <c r="D19" i="3"/>
  <c r="D18" i="3"/>
  <c r="D17" i="3"/>
  <c r="D16" i="3"/>
  <c r="D15" i="3"/>
  <c r="D14" i="3"/>
  <c r="D11" i="3"/>
  <c r="D10" i="3"/>
  <c r="D9" i="3"/>
  <c r="D8" i="3"/>
  <c r="D7" i="3"/>
  <c r="D6" i="3"/>
  <c r="D5" i="3"/>
  <c r="C61" i="3" l="1"/>
  <c r="D23" i="3"/>
  <c r="D41" i="3" s="1"/>
  <c r="H6" i="2" l="1"/>
  <c r="F6" i="2"/>
  <c r="G3" i="2" s="1"/>
  <c r="G6" i="2" s="1"/>
  <c r="E6" i="2"/>
  <c r="D6" i="2"/>
  <c r="C6" i="2"/>
  <c r="B6" i="2"/>
  <c r="D37" i="1"/>
  <c r="D8" i="1"/>
  <c r="C19" i="1"/>
  <c r="B19" i="1"/>
  <c r="D19" i="1" l="1"/>
  <c r="D26" i="1" l="1"/>
  <c r="D28" i="1" s="1"/>
  <c r="E19" i="1" l="1"/>
</calcChain>
</file>

<file path=xl/sharedStrings.xml><?xml version="1.0" encoding="utf-8"?>
<sst xmlns="http://schemas.openxmlformats.org/spreadsheetml/2006/main" count="134" uniqueCount="108">
  <si>
    <t>Balance</t>
  </si>
  <si>
    <t>Total</t>
  </si>
  <si>
    <t>Total:</t>
  </si>
  <si>
    <t>Balance:</t>
  </si>
  <si>
    <t>2020 Occupancy Tax Payments</t>
  </si>
  <si>
    <t>2020 Application</t>
  </si>
  <si>
    <t>2020 Award</t>
  </si>
  <si>
    <t>Paid in 2020</t>
  </si>
  <si>
    <t>2019 - Beginning Balance</t>
  </si>
  <si>
    <t>2019- Received from Warren County (A1113)</t>
  </si>
  <si>
    <t>2019 - Payments (A6410.4)</t>
  </si>
  <si>
    <t xml:space="preserve"> </t>
  </si>
  <si>
    <t>AWARDED SPRING 2020</t>
  </si>
  <si>
    <t>Johnsburg Fine Arts-North Creek Mosaic Project (Kate Hartley)</t>
  </si>
  <si>
    <t>North Creek Farmer's Market (pd to Beth Maher)</t>
  </si>
  <si>
    <t>TPCC 2020 Concert Series (Daphne Taylor)</t>
  </si>
  <si>
    <t>North Creek Business Alliance-Cruise Nights (Joel Beaudin)</t>
  </si>
  <si>
    <t>**Application Pulled</t>
  </si>
  <si>
    <t>2020 - Beginning Balance</t>
  </si>
  <si>
    <t>2020 - Received from Warren County (A1113)</t>
  </si>
  <si>
    <r>
      <t xml:space="preserve">Nighmare on Main St (NMOMS) 2020 (Julie Wolfe) </t>
    </r>
    <r>
      <rPr>
        <sz val="12"/>
        <color rgb="FFFF0000"/>
        <rFont val="Calibri"/>
        <family val="2"/>
        <scheme val="minor"/>
      </rPr>
      <t>**</t>
    </r>
  </si>
  <si>
    <r>
      <t xml:space="preserve">Johnsburg Historical Society-Riverwalk Sign </t>
    </r>
    <r>
      <rPr>
        <sz val="12"/>
        <color rgb="FFFF0000"/>
        <rFont val="Calibri"/>
        <family val="2"/>
        <scheme val="minor"/>
      </rPr>
      <t>**</t>
    </r>
  </si>
  <si>
    <t>2020 Payments - To Date</t>
  </si>
  <si>
    <t>Johnsburg Fine Arts</t>
  </si>
  <si>
    <t>Date Paid</t>
  </si>
  <si>
    <t>Santore's Fireworks</t>
  </si>
  <si>
    <t>2020 Paymens Detail: A6410.4</t>
  </si>
  <si>
    <t>Total (As of 8/31/2020)</t>
  </si>
  <si>
    <t>Ending Balance (8/31/20)</t>
  </si>
  <si>
    <t>2017*</t>
  </si>
  <si>
    <t>Beginning Balance</t>
  </si>
  <si>
    <t>Received from Warren Co</t>
  </si>
  <si>
    <t>Actual Expenditures</t>
  </si>
  <si>
    <t>Ending Balance</t>
  </si>
  <si>
    <t>Note: Actual Expenditures on County Page adjusted by 1. $408/TPCC</t>
  </si>
  <si>
    <t>scheduler carried into 2018/2. $5000 rcvd from Braley Noxon</t>
  </si>
  <si>
    <t>in 2017 for 2016 and 3. unknown $.10 difference</t>
  </si>
  <si>
    <t>Bal 8/31/20</t>
  </si>
  <si>
    <t>2019 Occupancy Tax Payments</t>
  </si>
  <si>
    <t>A64104</t>
  </si>
  <si>
    <t xml:space="preserve">Note:  Final Occ Tax payment should be received in June, deposited in a/c 1113 </t>
  </si>
  <si>
    <t>2019 Award</t>
  </si>
  <si>
    <t>Paid in 2019</t>
  </si>
  <si>
    <t>Kelly Nessle Black Dog Design (from 2018)</t>
  </si>
  <si>
    <t>paid 4/3/19</t>
  </si>
  <si>
    <t>Town of Johnsburg/Fireworks</t>
  </si>
  <si>
    <t>sumbmitted 9/10 (email sent to Braley Noxon to cover 1/2) B&amp;N sent a check for 5K 9/17/19</t>
  </si>
  <si>
    <t>Town of Johnsburg/NC Bus Alliance/Lights On Parade</t>
  </si>
  <si>
    <t>two inv's: Lisa Thomas $102.66; Leona Bibby $159.61</t>
  </si>
  <si>
    <t>Town of Johnsburg/Beautification</t>
  </si>
  <si>
    <t>(150 on 3/17 and 145.84 correction+ two pmts to Judy on 6/14; D. Osterhout flowers $104.85), $197.48 for Patty Warrington 12/2019</t>
  </si>
  <si>
    <t>Town of Johnsburg/Interface Ad</t>
  </si>
  <si>
    <t xml:space="preserve">9/18 Interface Communications </t>
  </si>
  <si>
    <t>NYSEF/Warming Yurt                                           AWARDED IN 2018</t>
  </si>
  <si>
    <t>North Country Storage Barns</t>
  </si>
  <si>
    <t>NC Depot Museum/ToJ History Weekend</t>
  </si>
  <si>
    <t>Community Concerts and Performances</t>
  </si>
  <si>
    <t>AWARDED FALL 2018</t>
  </si>
  <si>
    <t>OTTG/Kodachrome</t>
  </si>
  <si>
    <t>Gem Radio Theatre/Graveyard Walk (Robin Jay)</t>
  </si>
  <si>
    <t>submitted 9/16/19</t>
  </si>
  <si>
    <t>Business Alliance/Cruise Nights</t>
  </si>
  <si>
    <t>submitted 10/3/19</t>
  </si>
  <si>
    <t>Business Alliance/Music by the River</t>
  </si>
  <si>
    <t>Business Alliance/ NC Shuttle (Joel Beaudin)</t>
  </si>
  <si>
    <t>Farmer's Market (pd to Beth Maher)</t>
  </si>
  <si>
    <t>submitted 7/25/19 - total submitted $2,222.33</t>
  </si>
  <si>
    <t>ADK Action Pollinator Summit (Brittany Christenson)</t>
  </si>
  <si>
    <t>Submitted 9/5 for $2708.47</t>
  </si>
  <si>
    <t>Bluegrass Festival 2019 (Peter Morehouse)</t>
  </si>
  <si>
    <t>Hudson River White Water Derby</t>
  </si>
  <si>
    <t>Paid 6/14/2019</t>
  </si>
  <si>
    <t>Johnsburg Fine Arts Mosaic (Kate Hartley)</t>
  </si>
  <si>
    <t>invoices:  6/19, 7/17, 8/21, subm.10/18 $2571.75, subm 11/25 $209.11, 12/30 $465.00</t>
  </si>
  <si>
    <t>NC Depot Museum Caboose Restoration (Ellen Schaefer)</t>
  </si>
  <si>
    <t>paid 7/17/2019</t>
  </si>
  <si>
    <t>and $1150.00 submitted 8/6/19</t>
  </si>
  <si>
    <t>TPC 2019 Concert Series (Daphne Taylor)</t>
  </si>
  <si>
    <t>5/9/2019 + Dec. inv for concerts 9/28, 11/2, 11/16 (total $2K)</t>
  </si>
  <si>
    <t>Upper Hudson Trails Alliance Trail Based Event Promo, Winter (Richard Carlson)</t>
  </si>
  <si>
    <t>Upper Hudson Trails Alliance Trailhead Plowing (Richard Carlson)</t>
  </si>
  <si>
    <t>AWARDED SPRING 2019</t>
  </si>
  <si>
    <t>rem. of voucher submitted 10/18 total $2571.75, paid $2214.27</t>
  </si>
  <si>
    <t>TPCC 2019 Concert Series (Daphne Taylor)</t>
  </si>
  <si>
    <t>subm. 7/23 (Lake Placid Sinfonietta) + The Oldies Show submitted 8/24/19, inv for concerts 9/28, 11/2, 11/16 subm. December 2019 (total 2K)</t>
  </si>
  <si>
    <t>Johnsburg Historical Society - Riverwalk Interpretive Signs (Kathleen Maoirana)</t>
  </si>
  <si>
    <t>subm. 9/20/19 Garnet Signs (750.00), and 9/19 for Garnet Signs (2764.00), paid 2250.00 bal</t>
  </si>
  <si>
    <t>Upper Hudson Trails Alliance Kiosk Trail Map (Richard Carlson)</t>
  </si>
  <si>
    <t>submitted 9/19 Kiosk Trail Maps</t>
  </si>
  <si>
    <t>Ski Bowl &amp; Streetscape - Main Street Flowers (Judy Brown)</t>
  </si>
  <si>
    <t>B&amp;N submitted by Matt December ($20.97 mulch)</t>
  </si>
  <si>
    <t>Nighmare on Main St 2019 (Julie Wolfe)</t>
  </si>
  <si>
    <t>SUBMITTED IN Jan. 2020</t>
  </si>
  <si>
    <t>Upper Hudson Trails Alliance Events Promotion (Richard Carlson)</t>
  </si>
  <si>
    <t>submitted 7/23/19</t>
  </si>
  <si>
    <t>Johnsburg Jr Outdoor Club YHEC (Youth Hunter Education Challenge) (Erica Patton)</t>
  </si>
  <si>
    <t>submitted 8/9/19</t>
  </si>
  <si>
    <t>Wilderness Property Management, Ride on Mountain Bike Festival (Steve Ovitt)</t>
  </si>
  <si>
    <t>2018 - Beginning Balance</t>
  </si>
  <si>
    <t>2018 - received from Warren County (A1113)</t>
  </si>
  <si>
    <t>2018 - Payments (A6410.4)</t>
  </si>
  <si>
    <t>3/20/2019 - received from Warren County</t>
  </si>
  <si>
    <t>2019 - Payments</t>
  </si>
  <si>
    <t>Awarded Fall 2018</t>
  </si>
  <si>
    <t>March 19, 2019 Town Board Allocations</t>
  </si>
  <si>
    <t>Awarded Spring 2019</t>
  </si>
  <si>
    <t>5/23/19 - received from Warren County (2018 final distribution)</t>
  </si>
  <si>
    <t>10/10/19 received from Warren County (2019 first distribution)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</si>
</sst>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\(0.00\)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 Black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2" borderId="0" xfId="0" applyFont="1" applyFill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39" fontId="8" fillId="0" borderId="0" xfId="0" applyNumberFormat="1" applyFont="1" applyAlignment="1">
      <alignment horizontal="center"/>
    </xf>
    <xf numFmtId="0" fontId="8" fillId="0" borderId="0" xfId="0" applyNumberFormat="1" applyFont="1"/>
    <xf numFmtId="39" fontId="8" fillId="0" borderId="0" xfId="0" applyNumberFormat="1" applyFont="1"/>
    <xf numFmtId="4" fontId="8" fillId="0" borderId="0" xfId="0" applyNumberFormat="1" applyFont="1"/>
    <xf numFmtId="0" fontId="10" fillId="0" borderId="0" xfId="0" applyNumberFormat="1" applyFont="1"/>
    <xf numFmtId="39" fontId="9" fillId="0" borderId="0" xfId="0" applyNumberFormat="1" applyFont="1"/>
    <xf numFmtId="14" fontId="10" fillId="0" borderId="0" xfId="0" applyNumberFormat="1" applyFont="1"/>
    <xf numFmtId="39" fontId="8" fillId="0" borderId="0" xfId="0" applyNumberFormat="1" applyFont="1" applyFill="1"/>
    <xf numFmtId="4" fontId="8" fillId="0" borderId="0" xfId="0" applyNumberFormat="1" applyFont="1" applyFill="1"/>
    <xf numFmtId="0" fontId="11" fillId="0" borderId="0" xfId="0" applyNumberFormat="1" applyFont="1"/>
    <xf numFmtId="4" fontId="8" fillId="0" borderId="1" xfId="0" applyNumberFormat="1" applyFont="1" applyBorder="1"/>
    <xf numFmtId="39" fontId="8" fillId="0" borderId="1" xfId="0" applyNumberFormat="1" applyFont="1" applyBorder="1"/>
    <xf numFmtId="39" fontId="10" fillId="0" borderId="0" xfId="0" applyNumberFormat="1" applyFont="1" applyBorder="1"/>
    <xf numFmtId="0" fontId="9" fillId="0" borderId="3" xfId="0" applyFont="1" applyBorder="1"/>
    <xf numFmtId="39" fontId="8" fillId="0" borderId="3" xfId="0" applyNumberFormat="1" applyFont="1" applyBorder="1"/>
    <xf numFmtId="0" fontId="8" fillId="0" borderId="3" xfId="0" applyNumberFormat="1" applyFont="1" applyBorder="1"/>
    <xf numFmtId="14" fontId="8" fillId="0" borderId="0" xfId="0" applyNumberFormat="1" applyFont="1"/>
    <xf numFmtId="14" fontId="9" fillId="0" borderId="0" xfId="0" applyNumberFormat="1" applyFont="1"/>
    <xf numFmtId="0" fontId="8" fillId="0" borderId="1" xfId="0" applyFont="1" applyBorder="1"/>
    <xf numFmtId="39" fontId="8" fillId="0" borderId="0" xfId="0" applyNumberFormat="1" applyFont="1" applyBorder="1"/>
    <xf numFmtId="0" fontId="8" fillId="0" borderId="1" xfId="0" applyNumberFormat="1" applyFont="1" applyBorder="1"/>
    <xf numFmtId="0" fontId="8" fillId="0" borderId="0" xfId="0" applyNumberFormat="1" applyFont="1" applyBorder="1"/>
    <xf numFmtId="0" fontId="9" fillId="0" borderId="0" xfId="0" applyFont="1" applyBorder="1"/>
    <xf numFmtId="39" fontId="8" fillId="0" borderId="0" xfId="0" applyNumberFormat="1" applyFont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/>
    <xf numFmtId="0" fontId="9" fillId="0" borderId="4" xfId="0" applyFont="1" applyFill="1" applyBorder="1"/>
    <xf numFmtId="39" fontId="8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9" fontId="8" fillId="0" borderId="2" xfId="0" applyNumberFormat="1" applyFont="1" applyBorder="1" applyAlignment="1">
      <alignment horizontal="right"/>
    </xf>
    <xf numFmtId="39" fontId="9" fillId="0" borderId="0" xfId="0" applyNumberFormat="1" applyFont="1" applyBorder="1" applyAlignment="1">
      <alignment horizontal="right" vertical="center"/>
    </xf>
    <xf numFmtId="39" fontId="8" fillId="0" borderId="0" xfId="0" applyNumberFormat="1" applyFont="1" applyBorder="1" applyAlignment="1">
      <alignment horizontal="right" vertical="center"/>
    </xf>
    <xf numFmtId="39" fontId="8" fillId="0" borderId="0" xfId="0" applyNumberFormat="1" applyFont="1" applyAlignment="1">
      <alignment horizontal="right"/>
    </xf>
    <xf numFmtId="39" fontId="8" fillId="0" borderId="1" xfId="0" applyNumberFormat="1" applyFont="1" applyBorder="1" applyAlignment="1">
      <alignment horizontal="right"/>
    </xf>
    <xf numFmtId="39" fontId="8" fillId="0" borderId="0" xfId="0" applyNumberFormat="1" applyFont="1" applyBorder="1" applyAlignment="1">
      <alignment horizontal="right"/>
    </xf>
    <xf numFmtId="39" fontId="9" fillId="0" borderId="0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 vertical="center"/>
    </xf>
    <xf numFmtId="14" fontId="8" fillId="0" borderId="0" xfId="0" applyNumberFormat="1" applyFont="1" applyAlignment="1">
      <alignment horizontal="center"/>
    </xf>
    <xf numFmtId="39" fontId="8" fillId="3" borderId="0" xfId="0" applyNumberFormat="1" applyFont="1" applyFill="1"/>
    <xf numFmtId="39" fontId="8" fillId="3" borderId="1" xfId="0" applyNumberFormat="1" applyFont="1" applyFill="1" applyBorder="1"/>
    <xf numFmtId="39" fontId="9" fillId="3" borderId="0" xfId="0" applyNumberFormat="1" applyFont="1" applyFill="1"/>
    <xf numFmtId="39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9" fontId="11" fillId="0" borderId="0" xfId="0" applyNumberFormat="1" applyFont="1" applyAlignment="1">
      <alignment horizontal="left"/>
    </xf>
    <xf numFmtId="14" fontId="8" fillId="0" borderId="1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 vertical="center"/>
    </xf>
    <xf numFmtId="39" fontId="9" fillId="0" borderId="4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/>
    </xf>
    <xf numFmtId="39" fontId="9" fillId="3" borderId="1" xfId="0" applyNumberFormat="1" applyFont="1" applyFill="1" applyBorder="1" applyAlignment="1">
      <alignment horizontal="center"/>
    </xf>
    <xf numFmtId="39" fontId="9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4" fontId="0" fillId="0" borderId="0" xfId="0" applyNumberFormat="1"/>
    <xf numFmtId="39" fontId="0" fillId="0" borderId="0" xfId="0" applyNumberFormat="1"/>
    <xf numFmtId="4" fontId="0" fillId="0" borderId="0" xfId="0" applyNumberFormat="1"/>
    <xf numFmtId="39" fontId="0" fillId="0" borderId="1" xfId="0" applyNumberFormat="1" applyBorder="1"/>
    <xf numFmtId="4" fontId="0" fillId="0" borderId="1" xfId="0" applyNumberFormat="1" applyBorder="1"/>
    <xf numFmtId="39" fontId="6" fillId="0" borderId="0" xfId="0" applyNumberFormat="1" applyFont="1"/>
    <xf numFmtId="0" fontId="12" fillId="0" borderId="0" xfId="0" applyFont="1"/>
    <xf numFmtId="0" fontId="0" fillId="0" borderId="0" xfId="0" applyFill="1"/>
    <xf numFmtId="39" fontId="0" fillId="0" borderId="0" xfId="0" applyNumberFormat="1" applyFill="1"/>
    <xf numFmtId="4" fontId="12" fillId="0" borderId="0" xfId="0" applyNumberFormat="1" applyFont="1"/>
    <xf numFmtId="0" fontId="13" fillId="0" borderId="0" xfId="0" applyFont="1"/>
    <xf numFmtId="0" fontId="1" fillId="0" borderId="0" xfId="0" applyFont="1"/>
    <xf numFmtId="0" fontId="13" fillId="0" borderId="0" xfId="0" applyFont="1" applyAlignment="1">
      <alignment horizontal="center" vertical="center"/>
    </xf>
    <xf numFmtId="39" fontId="4" fillId="0" borderId="0" xfId="0" applyNumberFormat="1" applyFont="1" applyAlignment="1">
      <alignment horizontal="center"/>
    </xf>
    <xf numFmtId="3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39" fontId="4" fillId="0" borderId="0" xfId="0" applyNumberFormat="1" applyFont="1"/>
    <xf numFmtId="0" fontId="14" fillId="0" borderId="0" xfId="0" applyFont="1"/>
    <xf numFmtId="0" fontId="15" fillId="0" borderId="0" xfId="0" applyFont="1"/>
    <xf numFmtId="39" fontId="4" fillId="4" borderId="0" xfId="0" applyNumberFormat="1" applyFont="1" applyFill="1"/>
    <xf numFmtId="14" fontId="14" fillId="0" borderId="0" xfId="0" applyNumberFormat="1" applyFont="1" applyAlignment="1">
      <alignment horizontal="center" vertical="center"/>
    </xf>
    <xf numFmtId="14" fontId="14" fillId="0" borderId="0" xfId="0" applyNumberFormat="1" applyFont="1"/>
    <xf numFmtId="39" fontId="13" fillId="0" borderId="0" xfId="0" applyNumberFormat="1" applyFont="1"/>
    <xf numFmtId="39" fontId="4" fillId="0" borderId="0" xfId="0" applyNumberFormat="1" applyFont="1" applyAlignment="1">
      <alignment horizontal="right"/>
    </xf>
    <xf numFmtId="14" fontId="14" fillId="0" borderId="0" xfId="0" applyNumberFormat="1" applyFont="1" applyAlignment="1">
      <alignment horizontal="righ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 readingOrder="1"/>
    </xf>
    <xf numFmtId="39" fontId="4" fillId="5" borderId="0" xfId="0" applyNumberFormat="1" applyFont="1" applyFill="1"/>
    <xf numFmtId="39" fontId="4" fillId="6" borderId="0" xfId="0" applyNumberFormat="1" applyFont="1" applyFill="1"/>
    <xf numFmtId="39" fontId="4" fillId="7" borderId="0" xfId="0" applyNumberFormat="1" applyFont="1" applyFill="1"/>
    <xf numFmtId="39" fontId="4" fillId="8" borderId="0" xfId="0" applyNumberFormat="1" applyFont="1" applyFill="1"/>
    <xf numFmtId="39" fontId="4" fillId="0" borderId="1" xfId="0" applyNumberFormat="1" applyFont="1" applyBorder="1"/>
    <xf numFmtId="39" fontId="14" fillId="0" borderId="0" xfId="0" applyNumberFormat="1" applyFont="1"/>
    <xf numFmtId="0" fontId="13" fillId="0" borderId="3" xfId="0" applyFont="1" applyBorder="1"/>
    <xf numFmtId="39" fontId="4" fillId="0" borderId="3" xfId="0" applyNumberFormat="1" applyFont="1" applyBorder="1"/>
    <xf numFmtId="0" fontId="4" fillId="0" borderId="3" xfId="0" applyFont="1" applyBorder="1"/>
    <xf numFmtId="14" fontId="4" fillId="0" borderId="0" xfId="0" applyNumberFormat="1" applyFont="1"/>
    <xf numFmtId="39" fontId="4" fillId="0" borderId="1" xfId="0" applyNumberFormat="1" applyFont="1" applyBorder="1" applyAlignment="1">
      <alignment horizontal="center"/>
    </xf>
    <xf numFmtId="14" fontId="13" fillId="0" borderId="0" xfId="0" applyNumberFormat="1" applyFont="1"/>
    <xf numFmtId="0" fontId="1" fillId="0" borderId="1" xfId="0" applyFont="1" applyBorder="1"/>
    <xf numFmtId="0" fontId="4" fillId="0" borderId="1" xfId="0" applyFont="1" applyBorder="1"/>
    <xf numFmtId="39" fontId="4" fillId="0" borderId="2" xfId="0" applyNumberFormat="1" applyFont="1" applyBorder="1"/>
    <xf numFmtId="39" fontId="4" fillId="0" borderId="0" xfId="0" applyNumberFormat="1" applyFont="1" applyAlignment="1">
      <alignment horizontal="center" vertical="center"/>
    </xf>
    <xf numFmtId="0" fontId="13" fillId="0" borderId="4" xfId="0" applyFont="1" applyBorder="1"/>
    <xf numFmtId="39" fontId="4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zoomScaleNormal="100" workbookViewId="0">
      <selection activeCell="F15" sqref="F15"/>
    </sheetView>
  </sheetViews>
  <sheetFormatPr defaultRowHeight="15" x14ac:dyDescent="0.25"/>
  <cols>
    <col min="1" max="1" width="59" customWidth="1"/>
    <col min="2" max="2" width="17" customWidth="1"/>
    <col min="3" max="3" width="13.85546875" customWidth="1"/>
    <col min="4" max="4" width="13.5703125" customWidth="1"/>
    <col min="5" max="5" width="12.42578125" customWidth="1"/>
    <col min="6" max="6" width="15.28515625" customWidth="1"/>
    <col min="7" max="7" width="10.85546875" customWidth="1"/>
    <col min="8" max="8" width="24.7109375" customWidth="1"/>
  </cols>
  <sheetData>
    <row r="1" spans="1:11" s="1" customFormat="1" ht="22.5" x14ac:dyDescent="0.45">
      <c r="A1" s="4" t="s">
        <v>4</v>
      </c>
      <c r="B1" s="6"/>
      <c r="C1" s="5"/>
      <c r="D1" s="5"/>
      <c r="E1" s="5"/>
      <c r="F1" s="7" t="s">
        <v>11</v>
      </c>
      <c r="G1" s="5"/>
      <c r="H1" s="5"/>
      <c r="J1" s="2"/>
    </row>
    <row r="2" spans="1:11" s="1" customFormat="1" ht="15.75" x14ac:dyDescent="0.25">
      <c r="A2" s="5" t="s">
        <v>11</v>
      </c>
      <c r="B2" s="5"/>
      <c r="C2" s="5"/>
      <c r="D2" s="8"/>
      <c r="E2" s="8"/>
      <c r="F2" s="8"/>
      <c r="G2" s="8"/>
      <c r="H2" s="9"/>
      <c r="I2" s="2"/>
      <c r="J2" s="2"/>
    </row>
    <row r="3" spans="1:11" s="1" customFormat="1" ht="15.75" x14ac:dyDescent="0.25">
      <c r="A3" s="6" t="s">
        <v>26</v>
      </c>
      <c r="B3" s="5"/>
      <c r="C3" s="50" t="s">
        <v>24</v>
      </c>
      <c r="D3" s="49" t="s">
        <v>7</v>
      </c>
      <c r="E3" s="8"/>
      <c r="F3" s="8"/>
      <c r="G3" s="8"/>
      <c r="H3" s="9"/>
      <c r="I3" s="2"/>
      <c r="J3" s="2"/>
    </row>
    <row r="4" spans="1:11" s="1" customFormat="1" ht="15.75" x14ac:dyDescent="0.25">
      <c r="A4" s="5" t="s">
        <v>23</v>
      </c>
      <c r="B4" s="5"/>
      <c r="C4" s="45">
        <v>44034</v>
      </c>
      <c r="D4" s="40">
        <v>627.59</v>
      </c>
      <c r="E4" s="8"/>
      <c r="F4" s="8"/>
      <c r="G4" s="8"/>
      <c r="H4" s="9"/>
      <c r="I4" s="2"/>
      <c r="J4" s="2"/>
    </row>
    <row r="5" spans="1:11" s="1" customFormat="1" ht="15.75" x14ac:dyDescent="0.25">
      <c r="A5" s="5" t="s">
        <v>23</v>
      </c>
      <c r="B5" s="5"/>
      <c r="C5" s="45">
        <v>44034</v>
      </c>
      <c r="D5" s="40">
        <v>313.39999999999998</v>
      </c>
      <c r="E5" s="8"/>
      <c r="F5" s="51" t="s">
        <v>11</v>
      </c>
      <c r="G5" s="8"/>
      <c r="H5" s="9"/>
      <c r="I5" s="2"/>
      <c r="J5" s="2"/>
    </row>
    <row r="6" spans="1:11" s="1" customFormat="1" ht="15.75" x14ac:dyDescent="0.25">
      <c r="A6" s="5" t="s">
        <v>25</v>
      </c>
      <c r="B6" s="5"/>
      <c r="C6" s="52">
        <v>44061</v>
      </c>
      <c r="D6" s="41">
        <v>10000</v>
      </c>
      <c r="E6" s="8"/>
      <c r="F6" s="8"/>
      <c r="G6" s="8"/>
      <c r="H6" s="9"/>
      <c r="I6" s="2"/>
      <c r="J6" s="2"/>
    </row>
    <row r="7" spans="1:11" s="1" customFormat="1" ht="15.75" x14ac:dyDescent="0.25">
      <c r="A7" s="5"/>
      <c r="B7" s="5"/>
      <c r="C7" s="36"/>
      <c r="D7" s="40"/>
      <c r="E7" s="8"/>
      <c r="F7" s="8"/>
      <c r="G7" s="8"/>
      <c r="H7" s="9"/>
      <c r="I7" s="2"/>
      <c r="J7" s="2"/>
    </row>
    <row r="8" spans="1:11" s="1" customFormat="1" ht="15.75" x14ac:dyDescent="0.25">
      <c r="A8" s="5" t="s">
        <v>27</v>
      </c>
      <c r="B8" s="5"/>
      <c r="C8" s="36"/>
      <c r="D8" s="40">
        <f>SUM(D4:D6)</f>
        <v>10940.99</v>
      </c>
      <c r="E8" s="8"/>
      <c r="F8" s="8"/>
      <c r="G8" s="8"/>
      <c r="H8" s="9"/>
      <c r="I8" s="2"/>
      <c r="J8" s="2"/>
    </row>
    <row r="9" spans="1:11" s="1" customFormat="1" ht="15.75" x14ac:dyDescent="0.25">
      <c r="A9" s="5"/>
      <c r="B9" s="5"/>
      <c r="C9" s="5"/>
      <c r="D9" s="40"/>
      <c r="E9" s="8"/>
      <c r="F9" s="8"/>
      <c r="G9" s="8"/>
      <c r="H9" s="9"/>
      <c r="I9" s="2"/>
      <c r="J9" s="2"/>
    </row>
    <row r="10" spans="1:11" s="1" customFormat="1" ht="15.75" x14ac:dyDescent="0.25">
      <c r="A10" s="10"/>
      <c r="B10" s="11"/>
      <c r="C10" s="10"/>
      <c r="D10" s="10"/>
      <c r="E10" s="10"/>
      <c r="F10" s="12"/>
      <c r="G10" s="5"/>
      <c r="H10" s="5"/>
    </row>
    <row r="11" spans="1:11" s="1" customFormat="1" ht="15.75" x14ac:dyDescent="0.25">
      <c r="A11" s="13" t="s">
        <v>12</v>
      </c>
      <c r="B11" s="55" t="s">
        <v>5</v>
      </c>
      <c r="C11" s="56" t="s">
        <v>6</v>
      </c>
      <c r="D11" s="55" t="s">
        <v>7</v>
      </c>
      <c r="E11" s="49" t="s">
        <v>0</v>
      </c>
      <c r="F11" s="14"/>
      <c r="G11" s="5"/>
      <c r="H11" s="5"/>
    </row>
    <row r="12" spans="1:11" s="1" customFormat="1" ht="15.75" x14ac:dyDescent="0.25">
      <c r="A12" s="15" t="s">
        <v>13</v>
      </c>
      <c r="B12" s="16">
        <v>8480</v>
      </c>
      <c r="C12" s="46">
        <v>6360</v>
      </c>
      <c r="D12" s="15">
        <v>940.99</v>
      </c>
      <c r="E12" s="15">
        <f>C12-D12</f>
        <v>5419.01</v>
      </c>
      <c r="F12" s="14" t="s">
        <v>11</v>
      </c>
      <c r="G12" s="5"/>
      <c r="H12" s="5"/>
    </row>
    <row r="13" spans="1:11" s="1" customFormat="1" ht="15.75" x14ac:dyDescent="0.25">
      <c r="A13" s="15" t="s">
        <v>14</v>
      </c>
      <c r="B13" s="16">
        <v>1500</v>
      </c>
      <c r="C13" s="46">
        <v>1125</v>
      </c>
      <c r="D13" s="15">
        <v>0</v>
      </c>
      <c r="E13" s="15">
        <f t="shared" ref="E13:E18" si="0">C13-D13</f>
        <v>1125</v>
      </c>
      <c r="F13" s="14" t="s">
        <v>11</v>
      </c>
      <c r="G13" s="5"/>
      <c r="H13" s="5"/>
    </row>
    <row r="14" spans="1:11" s="1" customFormat="1" ht="15.75" x14ac:dyDescent="0.25">
      <c r="A14" s="15" t="s">
        <v>15</v>
      </c>
      <c r="B14" s="16">
        <v>5500</v>
      </c>
      <c r="C14" s="46">
        <v>4125</v>
      </c>
      <c r="D14" s="15">
        <v>0</v>
      </c>
      <c r="E14" s="15">
        <f t="shared" si="0"/>
        <v>4125</v>
      </c>
      <c r="F14" s="14" t="s">
        <v>11</v>
      </c>
      <c r="G14" s="5"/>
      <c r="H14" s="5"/>
    </row>
    <row r="15" spans="1:11" s="1" customFormat="1" ht="15.75" x14ac:dyDescent="0.25">
      <c r="A15" s="10" t="s">
        <v>16</v>
      </c>
      <c r="B15" s="11">
        <v>1500</v>
      </c>
      <c r="C15" s="46">
        <v>1125</v>
      </c>
      <c r="D15" s="15">
        <v>0</v>
      </c>
      <c r="E15" s="15">
        <f t="shared" si="0"/>
        <v>1125</v>
      </c>
      <c r="F15" s="14" t="s">
        <v>11</v>
      </c>
      <c r="G15" s="5"/>
      <c r="H15" s="5"/>
    </row>
    <row r="16" spans="1:11" s="1" customFormat="1" ht="15.75" x14ac:dyDescent="0.25">
      <c r="A16" s="10" t="s">
        <v>20</v>
      </c>
      <c r="B16" s="11">
        <v>3000</v>
      </c>
      <c r="C16" s="46">
        <v>0</v>
      </c>
      <c r="D16" s="15">
        <v>0</v>
      </c>
      <c r="E16" s="15">
        <f t="shared" si="0"/>
        <v>0</v>
      </c>
      <c r="F16" s="17" t="s">
        <v>17</v>
      </c>
      <c r="G16" s="6"/>
      <c r="H16" s="5"/>
      <c r="K16"/>
    </row>
    <row r="17" spans="1:12" s="1" customFormat="1" ht="15.75" x14ac:dyDescent="0.25">
      <c r="A17" s="10" t="s">
        <v>21</v>
      </c>
      <c r="B17" s="11">
        <v>1000</v>
      </c>
      <c r="C17" s="46">
        <v>0</v>
      </c>
      <c r="D17" s="15">
        <v>0</v>
      </c>
      <c r="E17" s="15">
        <f t="shared" si="0"/>
        <v>0</v>
      </c>
      <c r="F17" s="17" t="s">
        <v>17</v>
      </c>
      <c r="G17" s="6"/>
      <c r="H17" s="5"/>
    </row>
    <row r="18" spans="1:12" s="1" customFormat="1" ht="15.75" x14ac:dyDescent="0.25">
      <c r="A18" s="10"/>
      <c r="B18" s="18"/>
      <c r="C18" s="47"/>
      <c r="D18" s="19"/>
      <c r="E18" s="19">
        <f t="shared" si="0"/>
        <v>0</v>
      </c>
      <c r="F18" s="20"/>
      <c r="G18" s="9"/>
      <c r="H18" s="5"/>
      <c r="I18" s="2"/>
    </row>
    <row r="19" spans="1:12" s="1" customFormat="1" ht="15.75" x14ac:dyDescent="0.25">
      <c r="A19" s="6" t="s">
        <v>1</v>
      </c>
      <c r="B19" s="11">
        <f>SUM(B12:B17)</f>
        <v>20980</v>
      </c>
      <c r="C19" s="48">
        <f>SUM(C12:C17)</f>
        <v>12735</v>
      </c>
      <c r="D19" s="10">
        <f>SUM(D10:D18)</f>
        <v>940.99</v>
      </c>
      <c r="E19" s="10">
        <f>SUM(E10:E18)</f>
        <v>11794.01</v>
      </c>
      <c r="F19" s="5"/>
      <c r="G19" s="9"/>
      <c r="H19" s="5"/>
      <c r="I19" s="2"/>
    </row>
    <row r="20" spans="1:12" s="1" customFormat="1" ht="16.5" thickBot="1" x14ac:dyDescent="0.3">
      <c r="A20" s="21"/>
      <c r="B20" s="21"/>
      <c r="C20" s="22"/>
      <c r="D20" s="22"/>
      <c r="E20" s="22"/>
      <c r="F20" s="22"/>
      <c r="G20" s="23"/>
      <c r="H20" s="5"/>
      <c r="I20" s="2"/>
    </row>
    <row r="21" spans="1:12" s="1" customFormat="1" ht="15.75" x14ac:dyDescent="0.25">
      <c r="A21" s="5" t="s">
        <v>11</v>
      </c>
      <c r="B21" s="5"/>
      <c r="C21" s="10"/>
      <c r="D21" s="10"/>
      <c r="E21" s="10"/>
      <c r="F21" s="10"/>
      <c r="G21" s="9"/>
      <c r="H21" s="5"/>
      <c r="I21" s="2"/>
    </row>
    <row r="22" spans="1:12" s="1" customFormat="1" ht="15.75" x14ac:dyDescent="0.25">
      <c r="A22" s="6" t="s">
        <v>8</v>
      </c>
      <c r="B22" s="6"/>
      <c r="C22" s="5"/>
      <c r="D22" s="57">
        <v>26771.360000000001</v>
      </c>
      <c r="E22" s="8"/>
      <c r="F22" s="8"/>
      <c r="G22" s="8"/>
      <c r="H22" s="9"/>
      <c r="I22" s="2"/>
      <c r="J22" s="2"/>
    </row>
    <row r="23" spans="1:12" s="1" customFormat="1" ht="15.75" x14ac:dyDescent="0.25">
      <c r="A23" s="6" t="s">
        <v>9</v>
      </c>
      <c r="B23" s="6"/>
      <c r="C23" s="45">
        <v>43544</v>
      </c>
      <c r="D23" s="40">
        <v>15000</v>
      </c>
      <c r="E23" s="8"/>
      <c r="F23" s="8"/>
      <c r="G23" s="8"/>
      <c r="H23" s="9"/>
      <c r="I23" s="2"/>
      <c r="J23" s="2"/>
    </row>
    <row r="24" spans="1:12" s="1" customFormat="1" ht="15.75" x14ac:dyDescent="0.25">
      <c r="A24" s="6"/>
      <c r="B24" s="6"/>
      <c r="C24" s="45">
        <v>43608</v>
      </c>
      <c r="D24" s="40">
        <v>10749.46</v>
      </c>
      <c r="E24" s="8"/>
      <c r="F24" s="8"/>
      <c r="G24" s="8"/>
      <c r="H24" s="9"/>
      <c r="I24" s="2"/>
      <c r="J24" s="2"/>
    </row>
    <row r="25" spans="1:12" s="1" customFormat="1" ht="15.75" x14ac:dyDescent="0.25">
      <c r="A25" s="6"/>
      <c r="B25" s="6"/>
      <c r="C25" s="45">
        <v>43748</v>
      </c>
      <c r="D25" s="41">
        <v>30000</v>
      </c>
      <c r="E25" s="8"/>
      <c r="F25" s="8"/>
      <c r="G25" s="8"/>
      <c r="H25" s="9"/>
      <c r="I25" s="2"/>
      <c r="J25" s="2"/>
    </row>
    <row r="26" spans="1:12" s="1" customFormat="1" ht="15.75" x14ac:dyDescent="0.25">
      <c r="A26" s="6"/>
      <c r="B26" s="6"/>
      <c r="C26" s="25" t="s">
        <v>2</v>
      </c>
      <c r="D26" s="42">
        <f>SUM(D22:D25)</f>
        <v>82520.820000000007</v>
      </c>
      <c r="E26" s="8"/>
      <c r="F26" s="8"/>
      <c r="G26" s="8"/>
      <c r="H26" s="9"/>
      <c r="I26" s="2"/>
      <c r="J26" s="2"/>
    </row>
    <row r="27" spans="1:12" s="1" customFormat="1" ht="15.75" x14ac:dyDescent="0.25">
      <c r="A27" s="6" t="s">
        <v>10</v>
      </c>
      <c r="B27" s="6"/>
      <c r="C27" s="24"/>
      <c r="D27" s="41">
        <v>50296.55</v>
      </c>
      <c r="E27" s="8"/>
      <c r="F27" s="8"/>
      <c r="G27" s="8"/>
      <c r="H27" s="9"/>
      <c r="I27" s="2"/>
      <c r="J27" s="2"/>
    </row>
    <row r="28" spans="1:12" s="1" customFormat="1" ht="15.75" x14ac:dyDescent="0.25">
      <c r="A28" s="5"/>
      <c r="B28" s="5"/>
      <c r="C28" s="25" t="s">
        <v>3</v>
      </c>
      <c r="D28" s="43">
        <f>D26-D27</f>
        <v>32224.270000000004</v>
      </c>
      <c r="E28" s="8"/>
      <c r="F28" s="8"/>
      <c r="G28" s="8"/>
      <c r="H28" s="9"/>
      <c r="I28" s="2"/>
      <c r="J28" s="2"/>
    </row>
    <row r="29" spans="1:12" s="1" customFormat="1" ht="15.75" x14ac:dyDescent="0.25">
      <c r="A29" s="26" t="s">
        <v>11</v>
      </c>
      <c r="B29" s="26"/>
      <c r="C29" s="19"/>
      <c r="D29" s="27"/>
      <c r="E29" s="19"/>
      <c r="F29" s="19"/>
      <c r="G29" s="28"/>
      <c r="H29" s="5"/>
      <c r="I29" s="2"/>
      <c r="L29"/>
    </row>
    <row r="30" spans="1:12" s="1" customFormat="1" ht="15.75" x14ac:dyDescent="0.25">
      <c r="A30" s="5"/>
      <c r="B30" s="5"/>
      <c r="C30" s="27"/>
      <c r="D30" s="37"/>
      <c r="E30" s="27"/>
      <c r="F30" s="27"/>
      <c r="G30" s="29"/>
      <c r="H30" s="5"/>
      <c r="I30" s="2"/>
      <c r="L30"/>
    </row>
    <row r="31" spans="1:12" ht="15.75" x14ac:dyDescent="0.25">
      <c r="A31" s="30" t="s">
        <v>18</v>
      </c>
      <c r="B31" s="30"/>
      <c r="C31" s="5"/>
      <c r="D31" s="38">
        <v>32224.27</v>
      </c>
      <c r="E31" s="5"/>
      <c r="F31" s="5"/>
      <c r="G31" s="9"/>
      <c r="H31" s="5"/>
      <c r="I31" s="2"/>
    </row>
    <row r="32" spans="1:12" ht="15.75" x14ac:dyDescent="0.25">
      <c r="A32" s="6"/>
      <c r="B32" s="6"/>
      <c r="C32" s="31"/>
      <c r="D32" s="39" t="s">
        <v>11</v>
      </c>
      <c r="E32" s="5"/>
      <c r="F32" s="5"/>
      <c r="G32" s="9"/>
      <c r="H32" s="5"/>
      <c r="I32" s="2"/>
    </row>
    <row r="33" spans="1:8" ht="15.75" x14ac:dyDescent="0.25">
      <c r="A33" s="30" t="s">
        <v>19</v>
      </c>
      <c r="B33" s="30"/>
      <c r="C33" s="32">
        <v>44040</v>
      </c>
      <c r="D33" s="40">
        <v>18523.18</v>
      </c>
      <c r="E33" s="5"/>
      <c r="F33" s="5"/>
      <c r="G33" s="5"/>
      <c r="H33" s="5"/>
    </row>
    <row r="34" spans="1:8" ht="15.75" x14ac:dyDescent="0.25">
      <c r="A34" s="33"/>
      <c r="B34" s="33"/>
      <c r="C34" s="32"/>
      <c r="D34" s="40"/>
      <c r="E34" s="5"/>
      <c r="F34" s="5"/>
      <c r="G34" s="5"/>
      <c r="H34" s="5"/>
    </row>
    <row r="35" spans="1:8" ht="15.75" x14ac:dyDescent="0.25">
      <c r="A35" s="33" t="s">
        <v>22</v>
      </c>
      <c r="B35" s="33"/>
      <c r="C35" s="32"/>
      <c r="D35" s="41">
        <v>-10940.99</v>
      </c>
      <c r="E35" s="5"/>
      <c r="F35" s="5"/>
      <c r="G35" s="5"/>
      <c r="H35" s="5"/>
    </row>
    <row r="36" spans="1:8" ht="15.75" x14ac:dyDescent="0.25">
      <c r="A36" s="33"/>
      <c r="B36" s="33"/>
      <c r="C36" s="45"/>
      <c r="D36" s="39"/>
      <c r="E36" s="5"/>
      <c r="F36" s="5"/>
      <c r="G36" s="5"/>
      <c r="H36" s="5"/>
    </row>
    <row r="37" spans="1:8" ht="16.5" thickBot="1" x14ac:dyDescent="0.3">
      <c r="A37" s="33" t="s">
        <v>28</v>
      </c>
      <c r="B37" s="33"/>
      <c r="C37" s="45"/>
      <c r="D37" s="54">
        <f>SUM(D31:D35)</f>
        <v>39806.46</v>
      </c>
      <c r="E37" s="5"/>
      <c r="F37" s="5"/>
      <c r="G37" s="5"/>
      <c r="H37" s="5"/>
    </row>
    <row r="38" spans="1:8" ht="16.5" thickTop="1" x14ac:dyDescent="0.25">
      <c r="A38" s="5"/>
      <c r="B38" s="5"/>
      <c r="C38" s="36"/>
      <c r="D38" s="53"/>
      <c r="E38" s="5"/>
      <c r="F38" s="5"/>
      <c r="G38" s="5"/>
      <c r="H38" s="5"/>
    </row>
    <row r="39" spans="1:8" ht="16.5" thickBot="1" x14ac:dyDescent="0.3">
      <c r="A39" s="34" t="s">
        <v>11</v>
      </c>
      <c r="B39" s="34"/>
      <c r="C39" s="35" t="s">
        <v>11</v>
      </c>
      <c r="D39" s="44" t="s">
        <v>11</v>
      </c>
      <c r="E39" s="5"/>
      <c r="F39" s="5"/>
      <c r="G39" s="5"/>
      <c r="H39" s="5"/>
    </row>
    <row r="40" spans="1:8" ht="16.5" thickTop="1" x14ac:dyDescent="0.25">
      <c r="A40" s="5"/>
      <c r="B40" s="5"/>
      <c r="C40" s="5"/>
      <c r="D40" s="5"/>
      <c r="E40" s="5"/>
      <c r="F40" s="5"/>
      <c r="G40" s="5"/>
      <c r="H40" s="5"/>
    </row>
    <row r="41" spans="1:8" ht="15.75" x14ac:dyDescent="0.25">
      <c r="A41" s="5"/>
      <c r="B41" s="5"/>
      <c r="C41" s="5"/>
      <c r="D41" s="5"/>
      <c r="E41" s="5"/>
      <c r="F41" s="5"/>
      <c r="G41" s="5"/>
      <c r="H41" s="5"/>
    </row>
  </sheetData>
  <printOptions verticalCentered="1"/>
  <pageMargins left="0.25" right="0.25" top="0.75" bottom="0.75" header="0.3" footer="0.3"/>
  <pageSetup scale="53" orientation="landscape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6E367-08FD-4550-B375-1F25B03FD8D7}">
  <dimension ref="A1:J13"/>
  <sheetViews>
    <sheetView workbookViewId="0">
      <selection activeCell="H7" sqref="H7"/>
    </sheetView>
  </sheetViews>
  <sheetFormatPr defaultRowHeight="15" x14ac:dyDescent="0.25"/>
  <cols>
    <col min="1" max="1" width="24.28515625" customWidth="1"/>
    <col min="2" max="6" width="9.85546875" bestFit="1" customWidth="1"/>
    <col min="8" max="8" width="10.42578125" customWidth="1"/>
  </cols>
  <sheetData>
    <row r="1" spans="1:10" x14ac:dyDescent="0.25">
      <c r="B1" s="58">
        <v>2014</v>
      </c>
      <c r="C1" s="58">
        <v>2015</v>
      </c>
      <c r="D1" s="58">
        <v>2016</v>
      </c>
      <c r="E1" s="58" t="s">
        <v>29</v>
      </c>
      <c r="F1" s="58">
        <v>2018</v>
      </c>
      <c r="G1" s="58">
        <v>2019</v>
      </c>
      <c r="H1" s="58">
        <v>2020</v>
      </c>
    </row>
    <row r="2" spans="1:10" x14ac:dyDescent="0.25">
      <c r="B2" s="59"/>
      <c r="C2" s="59"/>
      <c r="D2" s="59"/>
    </row>
    <row r="3" spans="1:10" x14ac:dyDescent="0.25">
      <c r="A3" t="s">
        <v>30</v>
      </c>
      <c r="B3" s="60">
        <v>13302.29</v>
      </c>
      <c r="C3" s="60">
        <v>10852.120000000003</v>
      </c>
      <c r="D3" s="60">
        <v>20189.3</v>
      </c>
      <c r="E3" s="60">
        <v>24392.94</v>
      </c>
      <c r="F3" s="60">
        <v>26472</v>
      </c>
      <c r="G3" s="61">
        <f>F6</f>
        <v>26771.360000000001</v>
      </c>
      <c r="H3" s="61">
        <v>32224.27</v>
      </c>
      <c r="I3" s="66"/>
      <c r="J3" s="66"/>
    </row>
    <row r="4" spans="1:10" x14ac:dyDescent="0.25">
      <c r="A4" t="s">
        <v>31</v>
      </c>
      <c r="B4" s="60">
        <v>37032.68</v>
      </c>
      <c r="C4" s="60">
        <v>47384.49</v>
      </c>
      <c r="D4" s="60">
        <v>54192.94</v>
      </c>
      <c r="E4" s="60">
        <v>53054.95</v>
      </c>
      <c r="F4" s="60">
        <v>55144.06</v>
      </c>
      <c r="G4" s="61">
        <v>55749.46</v>
      </c>
      <c r="H4" s="61">
        <v>18523.18</v>
      </c>
      <c r="I4" s="66" t="s">
        <v>11</v>
      </c>
      <c r="J4" s="66"/>
    </row>
    <row r="5" spans="1:10" x14ac:dyDescent="0.25">
      <c r="A5" t="s">
        <v>32</v>
      </c>
      <c r="B5" s="62">
        <v>39482.85</v>
      </c>
      <c r="C5" s="62">
        <v>38047.31</v>
      </c>
      <c r="D5" s="62">
        <v>49989.3</v>
      </c>
      <c r="E5" s="62">
        <v>50975.890000000007</v>
      </c>
      <c r="F5" s="62">
        <v>54844.7</v>
      </c>
      <c r="G5" s="63">
        <v>50296.55</v>
      </c>
      <c r="H5" s="63">
        <v>10940.99</v>
      </c>
    </row>
    <row r="6" spans="1:10" x14ac:dyDescent="0.25">
      <c r="A6" s="65" t="s">
        <v>33</v>
      </c>
      <c r="B6" s="60">
        <f>B3+B4-B5</f>
        <v>10852.120000000003</v>
      </c>
      <c r="C6" s="60">
        <f t="shared" ref="C6:E6" si="0">C3+C4-C5</f>
        <v>20189.300000000003</v>
      </c>
      <c r="D6" s="60">
        <f t="shared" si="0"/>
        <v>24392.940000000002</v>
      </c>
      <c r="E6" s="67">
        <f t="shared" si="0"/>
        <v>26471.999999999993</v>
      </c>
      <c r="F6" s="67">
        <f>F3+F4-F5</f>
        <v>26771.360000000001</v>
      </c>
      <c r="G6" s="61">
        <f>G3+G4-G5</f>
        <v>32224.270000000004</v>
      </c>
      <c r="H6" s="68">
        <f>H3+H4-H5</f>
        <v>39806.46</v>
      </c>
    </row>
    <row r="7" spans="1:10" x14ac:dyDescent="0.25">
      <c r="B7" s="59"/>
      <c r="C7" s="59"/>
      <c r="D7" s="59"/>
      <c r="H7" s="65" t="s">
        <v>37</v>
      </c>
    </row>
    <row r="8" spans="1:10" x14ac:dyDescent="0.25">
      <c r="B8" s="59"/>
      <c r="C8" s="59"/>
      <c r="D8" s="59"/>
    </row>
    <row r="9" spans="1:10" x14ac:dyDescent="0.25">
      <c r="B9" s="59"/>
      <c r="C9" s="59"/>
      <c r="D9" s="59"/>
    </row>
    <row r="10" spans="1:10" x14ac:dyDescent="0.25">
      <c r="A10" s="64" t="s">
        <v>34</v>
      </c>
      <c r="B10" s="3"/>
      <c r="C10" s="3"/>
      <c r="D10" s="3"/>
    </row>
    <row r="11" spans="1:10" x14ac:dyDescent="0.25">
      <c r="A11" s="64" t="s">
        <v>35</v>
      </c>
      <c r="B11" s="3"/>
      <c r="C11" s="3"/>
      <c r="D11" s="3"/>
    </row>
    <row r="12" spans="1:10" x14ac:dyDescent="0.25">
      <c r="A12" s="64" t="s">
        <v>36</v>
      </c>
      <c r="B12" s="3"/>
      <c r="C12" s="3"/>
      <c r="D12" s="3"/>
    </row>
    <row r="13" spans="1:10" x14ac:dyDescent="0.25">
      <c r="B13" s="59"/>
      <c r="C13" s="59"/>
      <c r="D13" s="59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ADA7B-5B0E-49BF-9D99-970385B95DE9}">
  <dimension ref="A1:S62"/>
  <sheetViews>
    <sheetView view="pageBreakPreview" zoomScale="60" zoomScaleNormal="100" workbookViewId="0">
      <selection activeCell="A18" sqref="A18"/>
    </sheetView>
  </sheetViews>
  <sheetFormatPr defaultRowHeight="15" x14ac:dyDescent="0.25"/>
  <cols>
    <col min="1" max="1" width="96.5703125" bestFit="1" customWidth="1"/>
    <col min="2" max="2" width="17.28515625" bestFit="1" customWidth="1"/>
    <col min="3" max="3" width="18.28515625" bestFit="1" customWidth="1"/>
    <col min="4" max="4" width="12.28515625" bestFit="1" customWidth="1"/>
    <col min="5" max="5" width="12" bestFit="1" customWidth="1"/>
  </cols>
  <sheetData>
    <row r="1" spans="1:19" ht="15.75" x14ac:dyDescent="0.25">
      <c r="A1" s="69" t="s">
        <v>38</v>
      </c>
      <c r="B1" s="70"/>
      <c r="C1" s="70"/>
      <c r="D1" s="70"/>
      <c r="E1" s="71" t="s">
        <v>39</v>
      </c>
      <c r="F1" s="70"/>
      <c r="G1" s="70"/>
      <c r="H1" s="70"/>
      <c r="I1" s="2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15.75" x14ac:dyDescent="0.25">
      <c r="A2" s="2" t="s">
        <v>40</v>
      </c>
      <c r="B2" s="2"/>
      <c r="C2" s="72"/>
      <c r="D2" s="72"/>
      <c r="E2" s="72"/>
      <c r="F2" s="72"/>
      <c r="G2" s="2"/>
      <c r="H2" s="2"/>
      <c r="I2" s="2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5.75" x14ac:dyDescent="0.25">
      <c r="A3" s="2"/>
      <c r="B3" s="73" t="s">
        <v>41</v>
      </c>
      <c r="C3" s="74" t="s">
        <v>42</v>
      </c>
      <c r="D3" s="73" t="s">
        <v>0</v>
      </c>
      <c r="E3" s="2"/>
      <c r="F3" s="2"/>
      <c r="G3" s="2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5.75" x14ac:dyDescent="0.25">
      <c r="A4" s="2" t="s">
        <v>43</v>
      </c>
      <c r="B4" s="73"/>
      <c r="C4" s="75">
        <v>-1000</v>
      </c>
      <c r="D4" s="73"/>
      <c r="E4" s="76" t="s">
        <v>44</v>
      </c>
      <c r="F4" s="2"/>
      <c r="G4" s="2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ht="15.75" x14ac:dyDescent="0.25">
      <c r="A5" s="75" t="s">
        <v>45</v>
      </c>
      <c r="B5" s="75">
        <v>5000</v>
      </c>
      <c r="C5" s="75">
        <v>-5000</v>
      </c>
      <c r="D5" s="75">
        <f>B5+C5</f>
        <v>0</v>
      </c>
      <c r="E5" s="76" t="s">
        <v>46</v>
      </c>
      <c r="F5" s="2"/>
      <c r="G5" s="2"/>
      <c r="H5" s="70"/>
      <c r="I5" s="70"/>
      <c r="K5" s="77"/>
      <c r="L5" s="70"/>
      <c r="M5" s="70"/>
      <c r="N5" s="70"/>
      <c r="O5" s="70"/>
      <c r="P5" s="70"/>
      <c r="Q5" s="70"/>
      <c r="R5" s="70"/>
      <c r="S5" s="70"/>
    </row>
    <row r="6" spans="1:19" ht="15.75" x14ac:dyDescent="0.25">
      <c r="A6" s="75" t="s">
        <v>47</v>
      </c>
      <c r="B6" s="75">
        <v>500</v>
      </c>
      <c r="C6" s="75">
        <v>-262.27</v>
      </c>
      <c r="D6" s="75">
        <f t="shared" ref="D6:D11" si="0">B6+C6</f>
        <v>237.73000000000002</v>
      </c>
      <c r="E6" s="76" t="s">
        <v>48</v>
      </c>
      <c r="F6" s="2"/>
      <c r="G6" s="2"/>
      <c r="K6" s="77"/>
      <c r="L6" s="70"/>
      <c r="M6" s="70"/>
      <c r="N6" s="70"/>
      <c r="O6" s="70"/>
      <c r="P6" s="70"/>
      <c r="Q6" s="70"/>
      <c r="R6" s="70"/>
      <c r="S6" s="70"/>
    </row>
    <row r="7" spans="1:19" ht="15.75" x14ac:dyDescent="0.25">
      <c r="A7" s="78" t="s">
        <v>49</v>
      </c>
      <c r="B7" s="75">
        <v>1500</v>
      </c>
      <c r="C7" s="75">
        <v>-1500</v>
      </c>
      <c r="D7" s="75">
        <f t="shared" si="0"/>
        <v>0</v>
      </c>
      <c r="E7" s="79">
        <v>43605</v>
      </c>
      <c r="F7" s="76" t="s">
        <v>50</v>
      </c>
      <c r="G7" s="76"/>
      <c r="K7" s="77"/>
      <c r="L7" s="70"/>
      <c r="M7" s="70"/>
      <c r="N7" s="70"/>
      <c r="O7" s="70"/>
      <c r="P7" s="70"/>
      <c r="Q7" s="70"/>
      <c r="R7" s="70"/>
      <c r="S7" s="70"/>
    </row>
    <row r="8" spans="1:19" ht="15.75" x14ac:dyDescent="0.25">
      <c r="A8" s="75" t="s">
        <v>51</v>
      </c>
      <c r="B8" s="75">
        <v>500</v>
      </c>
      <c r="C8" s="75">
        <v>-500</v>
      </c>
      <c r="D8" s="75">
        <f t="shared" si="0"/>
        <v>0</v>
      </c>
      <c r="E8" s="80" t="s">
        <v>52</v>
      </c>
      <c r="F8" s="2"/>
      <c r="G8" s="2"/>
      <c r="J8" s="70"/>
      <c r="K8" s="77"/>
      <c r="L8" s="70"/>
      <c r="M8" s="70"/>
      <c r="N8" s="70"/>
      <c r="O8" s="70"/>
      <c r="P8" s="70"/>
      <c r="Q8" s="70"/>
      <c r="R8" s="70"/>
      <c r="S8" s="70"/>
    </row>
    <row r="9" spans="1:19" ht="15.75" x14ac:dyDescent="0.25">
      <c r="A9" s="75" t="s">
        <v>53</v>
      </c>
      <c r="B9" s="75">
        <v>7000</v>
      </c>
      <c r="C9" s="75">
        <v>-7000</v>
      </c>
      <c r="D9" s="75">
        <f t="shared" si="0"/>
        <v>0</v>
      </c>
      <c r="E9" s="80">
        <v>43617</v>
      </c>
      <c r="F9" s="2" t="s">
        <v>54</v>
      </c>
      <c r="G9" s="2"/>
      <c r="H9" s="70"/>
      <c r="I9" s="70"/>
      <c r="K9" s="70"/>
      <c r="L9" s="70"/>
      <c r="M9" s="70"/>
      <c r="N9" s="70"/>
      <c r="O9" s="70"/>
      <c r="P9" s="70"/>
      <c r="Q9" s="70"/>
      <c r="R9" s="70"/>
      <c r="S9" s="70"/>
    </row>
    <row r="10" spans="1:19" ht="15.75" x14ac:dyDescent="0.25">
      <c r="A10" s="75" t="s">
        <v>55</v>
      </c>
      <c r="B10" s="75">
        <v>0</v>
      </c>
      <c r="C10" s="75"/>
      <c r="D10" s="75">
        <f t="shared" si="0"/>
        <v>0</v>
      </c>
      <c r="E10" s="76"/>
      <c r="F10" s="2"/>
      <c r="G10" s="2"/>
      <c r="H10" s="70"/>
      <c r="I10" s="70"/>
      <c r="K10" s="70"/>
      <c r="L10" s="70"/>
      <c r="M10" s="70"/>
      <c r="N10" s="70"/>
      <c r="O10" s="70"/>
      <c r="P10" s="70"/>
      <c r="Q10" s="70"/>
      <c r="R10" s="70"/>
      <c r="S10" s="70"/>
    </row>
    <row r="11" spans="1:19" ht="15.75" x14ac:dyDescent="0.25">
      <c r="A11" s="75" t="s">
        <v>56</v>
      </c>
      <c r="B11" s="75">
        <v>1000</v>
      </c>
      <c r="C11" s="75"/>
      <c r="D11" s="75">
        <f t="shared" si="0"/>
        <v>1000</v>
      </c>
      <c r="E11" s="76"/>
      <c r="F11" s="2"/>
      <c r="G11" s="2"/>
      <c r="H11" s="70"/>
      <c r="I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19" ht="15.75" x14ac:dyDescent="0.25">
      <c r="A12" s="75"/>
      <c r="B12" s="75"/>
      <c r="C12" s="75"/>
      <c r="D12" s="75"/>
      <c r="E12" s="76"/>
      <c r="F12" s="2"/>
      <c r="G12" s="2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1:19" ht="15.75" x14ac:dyDescent="0.25">
      <c r="A13" s="81" t="s">
        <v>57</v>
      </c>
      <c r="B13" s="75"/>
      <c r="C13" s="75"/>
      <c r="D13" s="75"/>
      <c r="E13" s="76"/>
      <c r="F13" s="2"/>
      <c r="G13" s="2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9" ht="15.75" x14ac:dyDescent="0.25">
      <c r="A14" s="75" t="s">
        <v>58</v>
      </c>
      <c r="B14" s="75">
        <v>900</v>
      </c>
      <c r="C14" s="82">
        <v>-900</v>
      </c>
      <c r="D14" s="75">
        <f>B14+C14</f>
        <v>0</v>
      </c>
      <c r="E14" s="83">
        <v>43556</v>
      </c>
      <c r="F14" s="84"/>
      <c r="G14" s="2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19" ht="15.75" x14ac:dyDescent="0.25">
      <c r="A15" s="75" t="s">
        <v>59</v>
      </c>
      <c r="B15" s="75">
        <v>350</v>
      </c>
      <c r="C15" s="75">
        <v>-350</v>
      </c>
      <c r="D15" s="75">
        <f t="shared" ref="D15:D38" si="1">B15+C15</f>
        <v>0</v>
      </c>
      <c r="E15" s="76" t="s">
        <v>60</v>
      </c>
      <c r="F15" s="2"/>
      <c r="G15" s="2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1:19" ht="15.75" x14ac:dyDescent="0.25">
      <c r="A16" s="75" t="s">
        <v>61</v>
      </c>
      <c r="B16" s="75">
        <v>1000</v>
      </c>
      <c r="C16" s="75">
        <v>-1000</v>
      </c>
      <c r="D16" s="75">
        <f t="shared" si="1"/>
        <v>0</v>
      </c>
      <c r="E16" s="76" t="s">
        <v>62</v>
      </c>
      <c r="F16" s="2"/>
      <c r="G16" s="2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</row>
    <row r="17" spans="1:19" ht="15.75" x14ac:dyDescent="0.25">
      <c r="A17" s="75" t="s">
        <v>63</v>
      </c>
      <c r="B17" s="75">
        <v>1000</v>
      </c>
      <c r="C17" s="75">
        <v>-1000</v>
      </c>
      <c r="D17" s="75">
        <f t="shared" si="1"/>
        <v>0</v>
      </c>
      <c r="E17" s="76" t="s">
        <v>62</v>
      </c>
      <c r="F17" s="2"/>
      <c r="G17" s="2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  <row r="18" spans="1:19" ht="15.75" x14ac:dyDescent="0.25">
      <c r="A18" s="75" t="s">
        <v>64</v>
      </c>
      <c r="B18" s="75">
        <v>4500</v>
      </c>
      <c r="C18" s="75">
        <v>-4500</v>
      </c>
      <c r="D18" s="75">
        <f t="shared" si="1"/>
        <v>0</v>
      </c>
      <c r="E18" s="80">
        <v>43635</v>
      </c>
      <c r="F18" s="85"/>
      <c r="G18" s="2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</row>
    <row r="19" spans="1:19" ht="15.75" x14ac:dyDescent="0.25">
      <c r="A19" s="86" t="s">
        <v>65</v>
      </c>
      <c r="B19" s="75">
        <v>1000</v>
      </c>
      <c r="C19" s="75">
        <v>-1000</v>
      </c>
      <c r="D19" s="75">
        <f t="shared" si="1"/>
        <v>0</v>
      </c>
      <c r="E19" s="76" t="s">
        <v>66</v>
      </c>
      <c r="F19" s="2"/>
      <c r="G19" s="2"/>
      <c r="H19" s="70"/>
      <c r="I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1:19" ht="15.75" x14ac:dyDescent="0.25">
      <c r="A20" s="75" t="s">
        <v>67</v>
      </c>
      <c r="B20" s="75">
        <v>2300</v>
      </c>
      <c r="C20" s="75">
        <v>-2300</v>
      </c>
      <c r="D20" s="75">
        <f t="shared" si="1"/>
        <v>0</v>
      </c>
      <c r="E20" s="76" t="s">
        <v>68</v>
      </c>
      <c r="F20" s="2"/>
      <c r="G20" s="2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</row>
    <row r="21" spans="1:19" ht="15.75" x14ac:dyDescent="0.25">
      <c r="A21" s="75" t="s">
        <v>69</v>
      </c>
      <c r="B21" s="75">
        <v>2000</v>
      </c>
      <c r="C21" s="75"/>
      <c r="D21" s="75">
        <f t="shared" si="1"/>
        <v>2000</v>
      </c>
      <c r="E21" s="76"/>
      <c r="F21" s="2"/>
      <c r="G21" s="2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 ht="15.75" x14ac:dyDescent="0.25">
      <c r="A22" s="75" t="s">
        <v>70</v>
      </c>
      <c r="B22" s="75">
        <v>2000</v>
      </c>
      <c r="C22" s="75">
        <v>-2000</v>
      </c>
      <c r="D22" s="75">
        <f t="shared" si="1"/>
        <v>0</v>
      </c>
      <c r="E22" s="76" t="s">
        <v>71</v>
      </c>
      <c r="F22" s="2"/>
      <c r="G22" s="2"/>
      <c r="H22" s="70"/>
      <c r="J22" s="77"/>
      <c r="K22" s="70"/>
      <c r="L22" s="70"/>
      <c r="M22" s="70"/>
      <c r="N22" s="70"/>
      <c r="O22" s="70"/>
      <c r="P22" s="70"/>
      <c r="Q22" s="70"/>
      <c r="R22" s="70"/>
      <c r="S22" s="70"/>
    </row>
    <row r="23" spans="1:19" ht="15.75" x14ac:dyDescent="0.25">
      <c r="A23" s="87" t="s">
        <v>72</v>
      </c>
      <c r="B23" s="75">
        <v>3500</v>
      </c>
      <c r="C23" s="75">
        <f>-2931.3-465</f>
        <v>-3396.3</v>
      </c>
      <c r="D23" s="75">
        <f t="shared" si="1"/>
        <v>103.69999999999982</v>
      </c>
      <c r="E23" s="80" t="s">
        <v>73</v>
      </c>
      <c r="F23" s="2"/>
      <c r="G23" s="2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</row>
    <row r="24" spans="1:19" ht="15.75" x14ac:dyDescent="0.25">
      <c r="A24" s="75" t="s">
        <v>74</v>
      </c>
      <c r="B24" s="75">
        <v>3000</v>
      </c>
      <c r="C24" s="75">
        <v>-2454.9499999999998</v>
      </c>
      <c r="D24" s="75">
        <f t="shared" si="1"/>
        <v>545.05000000000018</v>
      </c>
      <c r="E24" s="76" t="s">
        <v>75</v>
      </c>
      <c r="F24" s="2" t="s">
        <v>76</v>
      </c>
      <c r="G24" s="2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</row>
    <row r="25" spans="1:19" ht="15.75" x14ac:dyDescent="0.25">
      <c r="A25" s="88" t="s">
        <v>77</v>
      </c>
      <c r="B25" s="75">
        <v>3000</v>
      </c>
      <c r="C25" s="75">
        <v>-3000</v>
      </c>
      <c r="D25" s="75">
        <f t="shared" si="1"/>
        <v>0</v>
      </c>
      <c r="E25" s="80" t="s">
        <v>78</v>
      </c>
      <c r="F25" s="2"/>
      <c r="G25" s="2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</row>
    <row r="26" spans="1:19" ht="15.75" x14ac:dyDescent="0.25">
      <c r="A26" s="89" t="s">
        <v>79</v>
      </c>
      <c r="B26" s="75">
        <v>850</v>
      </c>
      <c r="C26" s="75">
        <v>-695</v>
      </c>
      <c r="D26" s="75">
        <f t="shared" si="1"/>
        <v>155</v>
      </c>
      <c r="E26" s="80">
        <v>43594</v>
      </c>
      <c r="F26" s="2"/>
      <c r="G26" s="2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</row>
    <row r="27" spans="1:19" ht="15.75" x14ac:dyDescent="0.25">
      <c r="A27" s="75" t="s">
        <v>80</v>
      </c>
      <c r="B27" s="75">
        <v>600</v>
      </c>
      <c r="C27" s="75">
        <v>-600</v>
      </c>
      <c r="D27" s="75">
        <f t="shared" si="1"/>
        <v>0</v>
      </c>
      <c r="E27" s="80">
        <v>43594</v>
      </c>
      <c r="F27" s="2"/>
      <c r="G27" s="2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</row>
    <row r="28" spans="1:19" ht="15.75" x14ac:dyDescent="0.25">
      <c r="A28" s="81" t="s">
        <v>81</v>
      </c>
      <c r="B28" s="75"/>
      <c r="C28" s="75"/>
      <c r="D28" s="75"/>
      <c r="E28" s="80"/>
      <c r="F28" s="2"/>
      <c r="G28" s="2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</row>
    <row r="29" spans="1:19" ht="15.75" x14ac:dyDescent="0.25">
      <c r="A29" s="87" t="s">
        <v>72</v>
      </c>
      <c r="B29" s="75">
        <v>1525</v>
      </c>
      <c r="C29" s="75">
        <v>-1525</v>
      </c>
      <c r="D29" s="75">
        <f t="shared" si="1"/>
        <v>0</v>
      </c>
      <c r="E29" s="80" t="s">
        <v>82</v>
      </c>
      <c r="F29" s="2"/>
      <c r="G29" s="2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</row>
    <row r="30" spans="1:19" ht="15.75" x14ac:dyDescent="0.25">
      <c r="A30" s="86" t="s">
        <v>65</v>
      </c>
      <c r="B30" s="75">
        <v>1240</v>
      </c>
      <c r="C30" s="75">
        <v>-1222.33</v>
      </c>
      <c r="D30" s="75">
        <f t="shared" si="1"/>
        <v>17.670000000000073</v>
      </c>
      <c r="E30" s="80" t="s">
        <v>66</v>
      </c>
      <c r="F30" s="2"/>
      <c r="G30" s="2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</row>
    <row r="31" spans="1:19" ht="15.75" x14ac:dyDescent="0.25">
      <c r="A31" s="88" t="s">
        <v>83</v>
      </c>
      <c r="B31" s="75">
        <v>3000</v>
      </c>
      <c r="C31" s="75">
        <v>-3000</v>
      </c>
      <c r="D31" s="75">
        <f t="shared" si="1"/>
        <v>0</v>
      </c>
      <c r="E31" s="80" t="s">
        <v>84</v>
      </c>
      <c r="F31" s="2"/>
      <c r="G31" s="2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</row>
    <row r="32" spans="1:19" ht="15.75" x14ac:dyDescent="0.25">
      <c r="A32" s="75" t="s">
        <v>85</v>
      </c>
      <c r="B32" s="75">
        <v>3000</v>
      </c>
      <c r="C32" s="75">
        <v>-3000</v>
      </c>
      <c r="D32" s="75">
        <f t="shared" si="1"/>
        <v>0</v>
      </c>
      <c r="E32" s="80" t="s">
        <v>86</v>
      </c>
      <c r="F32" s="2"/>
      <c r="G32" s="2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1:19" ht="15.75" x14ac:dyDescent="0.25">
      <c r="A33" s="75" t="s">
        <v>87</v>
      </c>
      <c r="B33" s="75">
        <v>400</v>
      </c>
      <c r="C33" s="75">
        <v>-372.93</v>
      </c>
      <c r="D33" s="75">
        <f t="shared" si="1"/>
        <v>27.069999999999993</v>
      </c>
      <c r="E33" s="80" t="s">
        <v>88</v>
      </c>
      <c r="F33" s="2"/>
      <c r="G33" s="2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</row>
    <row r="34" spans="1:19" ht="15.75" x14ac:dyDescent="0.25">
      <c r="A34" s="78" t="s">
        <v>89</v>
      </c>
      <c r="B34" s="75">
        <v>3000</v>
      </c>
      <c r="C34" s="75">
        <v>-20.97</v>
      </c>
      <c r="D34" s="75">
        <f t="shared" si="1"/>
        <v>2979.03</v>
      </c>
      <c r="E34" s="80" t="s">
        <v>90</v>
      </c>
      <c r="F34" s="2"/>
      <c r="G34" s="2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</row>
    <row r="35" spans="1:19" ht="15.75" x14ac:dyDescent="0.25">
      <c r="A35" s="75" t="s">
        <v>91</v>
      </c>
      <c r="B35" s="75">
        <v>1000</v>
      </c>
      <c r="C35" s="75">
        <v>-1000</v>
      </c>
      <c r="D35" s="75">
        <f t="shared" si="1"/>
        <v>0</v>
      </c>
      <c r="E35" s="76" t="s">
        <v>92</v>
      </c>
      <c r="F35" s="2"/>
      <c r="G35" s="2"/>
      <c r="H35" s="70"/>
      <c r="I35" s="70"/>
      <c r="K35" s="70"/>
      <c r="L35" s="70"/>
      <c r="M35" s="70"/>
      <c r="N35" s="70"/>
      <c r="O35" s="70"/>
      <c r="P35" s="70"/>
      <c r="Q35" s="70"/>
      <c r="R35" s="70"/>
      <c r="S35" s="70"/>
    </row>
    <row r="36" spans="1:19" ht="15.75" x14ac:dyDescent="0.25">
      <c r="A36" s="89" t="s">
        <v>93</v>
      </c>
      <c r="B36" s="75">
        <v>1000</v>
      </c>
      <c r="C36" s="75">
        <v>-251.5</v>
      </c>
      <c r="D36" s="75">
        <f t="shared" si="1"/>
        <v>748.5</v>
      </c>
      <c r="E36" s="80" t="s">
        <v>94</v>
      </c>
      <c r="F36" s="2"/>
      <c r="G36" s="2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</row>
    <row r="37" spans="1:19" ht="15.75" x14ac:dyDescent="0.25">
      <c r="A37" s="75" t="s">
        <v>95</v>
      </c>
      <c r="B37" s="75">
        <v>1000</v>
      </c>
      <c r="C37" s="75">
        <v>-1000</v>
      </c>
      <c r="D37" s="75">
        <f t="shared" si="1"/>
        <v>0</v>
      </c>
      <c r="E37" s="80" t="s">
        <v>96</v>
      </c>
      <c r="F37" s="2"/>
      <c r="G37" s="2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</row>
    <row r="38" spans="1:19" ht="15.75" x14ac:dyDescent="0.25">
      <c r="A38" s="75" t="s">
        <v>97</v>
      </c>
      <c r="B38" s="75">
        <v>500</v>
      </c>
      <c r="C38" s="75">
        <v>-445.3</v>
      </c>
      <c r="D38" s="75">
        <f t="shared" si="1"/>
        <v>54.699999999999989</v>
      </c>
      <c r="E38" s="80" t="s">
        <v>75</v>
      </c>
      <c r="F38" s="2"/>
      <c r="G38" s="2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</row>
    <row r="39" spans="1:19" ht="15.75" x14ac:dyDescent="0.25">
      <c r="A39" s="75"/>
      <c r="B39" s="75"/>
      <c r="C39" s="75"/>
      <c r="D39" s="75"/>
      <c r="E39" s="70"/>
      <c r="F39" s="2"/>
      <c r="G39" s="2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</row>
    <row r="40" spans="1:19" ht="15.75" x14ac:dyDescent="0.25">
      <c r="A40" s="75"/>
      <c r="B40" s="90"/>
      <c r="C40" s="90"/>
      <c r="D40" s="90"/>
      <c r="E40" s="91"/>
      <c r="F40" s="2"/>
      <c r="G40" s="2"/>
      <c r="H40" s="2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</row>
    <row r="41" spans="1:19" ht="15.75" x14ac:dyDescent="0.25">
      <c r="A41" s="69" t="s">
        <v>1</v>
      </c>
      <c r="B41" s="75">
        <f>SUM(B5:B40)</f>
        <v>57165</v>
      </c>
      <c r="C41" s="75">
        <f>SUM(C4:C40)</f>
        <v>-50296.55</v>
      </c>
      <c r="D41" s="75">
        <f>SUM(D5:D40)</f>
        <v>7868.45</v>
      </c>
      <c r="E41" s="70"/>
      <c r="F41" s="2"/>
      <c r="G41" s="2"/>
      <c r="H41" s="2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</row>
    <row r="42" spans="1:19" ht="16.5" thickBot="1" x14ac:dyDescent="0.3">
      <c r="A42" s="92"/>
      <c r="B42" s="93"/>
      <c r="C42" s="93"/>
      <c r="D42" s="93"/>
      <c r="E42" s="93"/>
      <c r="F42" s="94"/>
      <c r="G42" s="2"/>
      <c r="H42" s="2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</row>
    <row r="43" spans="1:19" ht="15.75" x14ac:dyDescent="0.25">
      <c r="A43" s="2"/>
      <c r="B43" s="75"/>
      <c r="C43" s="75"/>
      <c r="D43" s="75"/>
      <c r="E43" s="75"/>
      <c r="F43" s="2"/>
      <c r="G43" s="2"/>
      <c r="H43" s="2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</row>
    <row r="44" spans="1:19" ht="15.75" x14ac:dyDescent="0.25">
      <c r="A44" s="69" t="s">
        <v>98</v>
      </c>
      <c r="B44" s="2"/>
      <c r="C44" s="72">
        <v>27472</v>
      </c>
      <c r="D44" s="72"/>
      <c r="E44" s="72"/>
      <c r="F44" s="72"/>
      <c r="G44" s="2"/>
      <c r="H44" s="2"/>
      <c r="I44" s="2"/>
      <c r="J44" s="70"/>
      <c r="K44" s="70"/>
      <c r="L44" s="70"/>
      <c r="M44" s="70"/>
      <c r="N44" s="70"/>
      <c r="O44" s="70"/>
      <c r="P44" s="70"/>
      <c r="Q44" s="70"/>
      <c r="R44" s="70"/>
      <c r="S44" s="70"/>
    </row>
    <row r="45" spans="1:19" ht="15.75" x14ac:dyDescent="0.25">
      <c r="A45" s="69" t="s">
        <v>99</v>
      </c>
      <c r="B45" s="95">
        <v>43194</v>
      </c>
      <c r="C45" s="72">
        <v>15000</v>
      </c>
      <c r="D45" s="72"/>
      <c r="E45" s="72"/>
      <c r="F45" s="72"/>
      <c r="G45" s="2"/>
      <c r="H45" s="2"/>
      <c r="I45" s="2"/>
      <c r="J45" s="70"/>
      <c r="K45" s="70"/>
      <c r="L45" s="70"/>
      <c r="M45" s="70"/>
      <c r="N45" s="70"/>
      <c r="O45" s="70"/>
      <c r="P45" s="70"/>
      <c r="Q45" s="70"/>
      <c r="R45" s="70"/>
      <c r="S45" s="70"/>
    </row>
    <row r="46" spans="1:19" ht="15.75" x14ac:dyDescent="0.25">
      <c r="A46" s="69"/>
      <c r="B46" s="95">
        <v>43250</v>
      </c>
      <c r="C46" s="72">
        <v>10144.06</v>
      </c>
      <c r="D46" s="72"/>
      <c r="E46" s="72"/>
      <c r="F46" s="72"/>
      <c r="G46" s="2"/>
      <c r="H46" s="2"/>
      <c r="I46" s="2"/>
      <c r="J46" s="70"/>
      <c r="K46" s="70"/>
      <c r="L46" s="70"/>
      <c r="M46" s="70"/>
      <c r="N46" s="70"/>
      <c r="O46" s="70"/>
      <c r="P46" s="70"/>
      <c r="Q46" s="70"/>
      <c r="R46" s="70"/>
      <c r="S46" s="70"/>
    </row>
    <row r="47" spans="1:19" ht="15.75" x14ac:dyDescent="0.25">
      <c r="A47" s="69"/>
      <c r="B47" s="95">
        <v>43390</v>
      </c>
      <c r="C47" s="96">
        <v>30000</v>
      </c>
      <c r="D47" s="72"/>
      <c r="E47" s="72"/>
      <c r="F47" s="72"/>
      <c r="G47" s="2"/>
      <c r="H47" s="2"/>
      <c r="I47" s="2"/>
      <c r="J47" s="70"/>
      <c r="K47" s="70"/>
      <c r="L47" s="70"/>
      <c r="M47" s="70"/>
      <c r="N47" s="70"/>
      <c r="O47" s="70"/>
      <c r="P47" s="70"/>
      <c r="Q47" s="70"/>
      <c r="R47" s="70"/>
      <c r="S47" s="70"/>
    </row>
    <row r="48" spans="1:19" ht="15.75" x14ac:dyDescent="0.25">
      <c r="A48" s="69"/>
      <c r="B48" s="97" t="s">
        <v>2</v>
      </c>
      <c r="C48" s="72">
        <f>SUM(C44:C47)</f>
        <v>82616.06</v>
      </c>
      <c r="D48" s="72"/>
      <c r="E48" s="72"/>
      <c r="F48" s="72"/>
      <c r="G48" s="2"/>
      <c r="H48" s="2"/>
      <c r="I48" s="2"/>
      <c r="J48" s="70"/>
      <c r="K48" s="70"/>
      <c r="L48" s="70"/>
      <c r="M48" s="70"/>
      <c r="N48" s="70"/>
      <c r="O48" s="70"/>
      <c r="P48" s="70"/>
      <c r="Q48" s="70"/>
      <c r="R48" s="70"/>
      <c r="S48" s="70"/>
    </row>
    <row r="49" spans="1:19" ht="15.75" x14ac:dyDescent="0.25">
      <c r="A49" s="69" t="s">
        <v>100</v>
      </c>
      <c r="B49" s="95"/>
      <c r="C49" s="96">
        <v>55844.7</v>
      </c>
      <c r="D49" s="72"/>
      <c r="E49" s="72"/>
      <c r="F49" s="72"/>
      <c r="G49" s="2"/>
      <c r="H49" s="2"/>
      <c r="I49" s="2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15.75" x14ac:dyDescent="0.25">
      <c r="A50" s="2"/>
      <c r="B50" s="97" t="s">
        <v>3</v>
      </c>
      <c r="C50" s="72">
        <f>C48-C49</f>
        <v>26771.360000000001</v>
      </c>
      <c r="D50" s="72"/>
      <c r="E50" s="72"/>
      <c r="F50" s="72"/>
      <c r="G50" s="2"/>
      <c r="H50" s="2"/>
      <c r="I50" s="2"/>
      <c r="J50" s="70"/>
      <c r="K50" s="70"/>
      <c r="L50" s="70"/>
      <c r="M50" s="70"/>
      <c r="N50" s="70"/>
      <c r="O50" s="70"/>
      <c r="P50" s="70"/>
      <c r="Q50" s="70"/>
      <c r="R50" s="70"/>
      <c r="S50" s="70"/>
    </row>
    <row r="51" spans="1:19" ht="15.75" x14ac:dyDescent="0.25">
      <c r="A51" s="98"/>
      <c r="B51" s="90"/>
      <c r="C51" s="75"/>
      <c r="D51" s="90"/>
      <c r="E51" s="90"/>
      <c r="F51" s="99"/>
      <c r="G51" s="2"/>
      <c r="H51" s="2"/>
      <c r="I51" s="70"/>
      <c r="J51" s="70"/>
      <c r="L51" s="70"/>
      <c r="M51" s="70"/>
      <c r="N51" s="70"/>
      <c r="O51" s="70"/>
      <c r="P51" s="70"/>
      <c r="Q51" s="70"/>
      <c r="R51" s="70"/>
      <c r="S51" s="70"/>
    </row>
    <row r="52" spans="1:19" ht="15.75" x14ac:dyDescent="0.25">
      <c r="A52" s="70"/>
      <c r="B52" s="75"/>
      <c r="C52" s="100"/>
      <c r="D52" s="75"/>
      <c r="E52" s="75"/>
      <c r="F52" s="2"/>
      <c r="G52" s="2"/>
      <c r="H52" s="2"/>
      <c r="I52" s="70"/>
      <c r="J52" s="70"/>
      <c r="L52" s="70"/>
      <c r="M52" s="70"/>
      <c r="N52" s="70"/>
      <c r="O52" s="70"/>
      <c r="P52" s="70"/>
      <c r="Q52" s="70"/>
      <c r="R52" s="70"/>
      <c r="S52" s="70"/>
    </row>
    <row r="53" spans="1:19" ht="15.75" x14ac:dyDescent="0.25">
      <c r="A53" s="69" t="s">
        <v>101</v>
      </c>
      <c r="B53" s="2"/>
      <c r="C53" s="101">
        <v>15000</v>
      </c>
      <c r="D53" s="2"/>
      <c r="E53" s="2"/>
      <c r="F53" s="2"/>
      <c r="G53" s="2"/>
      <c r="H53" s="2"/>
    </row>
    <row r="54" spans="1:19" ht="15.75" x14ac:dyDescent="0.25">
      <c r="A54" s="69" t="s">
        <v>102</v>
      </c>
      <c r="B54" s="101">
        <f>C54</f>
        <v>-50296.55</v>
      </c>
      <c r="C54" s="101">
        <f>C41</f>
        <v>-50296.55</v>
      </c>
      <c r="D54" s="2"/>
      <c r="E54" s="2"/>
      <c r="F54" s="2"/>
      <c r="G54" s="2"/>
      <c r="H54" s="2"/>
    </row>
    <row r="55" spans="1:19" ht="15.75" x14ac:dyDescent="0.25">
      <c r="A55" s="69" t="s">
        <v>103</v>
      </c>
      <c r="B55" s="101">
        <v>26000</v>
      </c>
    </row>
    <row r="56" spans="1:19" ht="15.75" x14ac:dyDescent="0.25">
      <c r="A56" s="69" t="s">
        <v>104</v>
      </c>
      <c r="B56" s="101">
        <v>9000</v>
      </c>
    </row>
    <row r="57" spans="1:19" ht="15.75" x14ac:dyDescent="0.25">
      <c r="A57" s="69" t="s">
        <v>105</v>
      </c>
      <c r="B57" s="101">
        <f>SUM(B29:B38)</f>
        <v>15665</v>
      </c>
    </row>
    <row r="58" spans="1:19" ht="15.75" x14ac:dyDescent="0.25">
      <c r="A58" s="69" t="s">
        <v>106</v>
      </c>
      <c r="C58" s="101">
        <v>10749.46</v>
      </c>
    </row>
    <row r="59" spans="1:19" ht="15.75" x14ac:dyDescent="0.25">
      <c r="A59" s="69" t="s">
        <v>107</v>
      </c>
      <c r="C59" s="101">
        <v>30000</v>
      </c>
    </row>
    <row r="60" spans="1:19" ht="15.75" x14ac:dyDescent="0.25">
      <c r="C60" s="101"/>
    </row>
    <row r="61" spans="1:19" ht="16.5" thickBot="1" x14ac:dyDescent="0.3">
      <c r="A61" s="102" t="s">
        <v>2</v>
      </c>
      <c r="B61" s="103">
        <f>SUM(B54:B60)</f>
        <v>368.44999999999709</v>
      </c>
      <c r="C61" s="103">
        <f>C50+C53+C54+C58+C59</f>
        <v>32224.269999999997</v>
      </c>
    </row>
    <row r="62" spans="1:19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2020 Breakdown</vt:lpstr>
      <vt:lpstr>Comparison</vt:lpstr>
      <vt:lpstr>2019</vt:lpstr>
      <vt:lpstr>'2020 Breakdown'!Print_Area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2020-08-31T17:15:39Z</dcterms:modified>
</cp:coreProperties>
</file>